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<sst xmlns="http://schemas.openxmlformats.org/spreadsheetml/2006/main" count="149" uniqueCount="98">
  <si>
    <t>kg</t>
  </si>
  <si>
    <t>m</t>
  </si>
  <si>
    <t>Darba nosaukums</t>
  </si>
  <si>
    <t>Vienības izmaksas</t>
  </si>
  <si>
    <t>gab</t>
  </si>
  <si>
    <t>Lietusūdens noteksistēmu montāža</t>
  </si>
  <si>
    <t xml:space="preserve"> teknes gala noslēgs</t>
  </si>
  <si>
    <t xml:space="preserve"> teknes āķis</t>
  </si>
  <si>
    <t xml:space="preserve"> noteka augšējo līkumu komplekts</t>
  </si>
  <si>
    <t xml:space="preserve"> notekas apakšējais līkums</t>
  </si>
  <si>
    <t xml:space="preserve"> notekas stiprinājums ar skrūvi</t>
  </si>
  <si>
    <t xml:space="preserve"> montāžas skrūves</t>
  </si>
  <si>
    <t>Jumta koka konstrukciju montāža</t>
  </si>
  <si>
    <t xml:space="preserve"> enkurskrūves un stiprinājumi</t>
  </si>
  <si>
    <t>kompl.</t>
  </si>
  <si>
    <t xml:space="preserve">Difūzijas antikondensāta plēves ieklāšana </t>
  </si>
  <si>
    <t>difūzijas antikondensāta plēve</t>
  </si>
  <si>
    <t>skrūves</t>
  </si>
  <si>
    <t>Šķērslatu 32x100mm ar soli 200mm montāža</t>
  </si>
  <si>
    <t>antiseptētas koka latas 32x100mm</t>
  </si>
  <si>
    <t>papildmateriāli</t>
  </si>
  <si>
    <t xml:space="preserve"> lietusūdens notekcaurules 100x100mm</t>
  </si>
  <si>
    <t xml:space="preserve"> piltuves</t>
  </si>
  <si>
    <t>tekņu savienotājs</t>
  </si>
  <si>
    <t xml:space="preserve"> lietusūdens tekne skārda  100x100mm</t>
  </si>
  <si>
    <t>antiseptizētas koka brusas 150x50mm</t>
  </si>
  <si>
    <t>Būvgružu aizvākšana</t>
  </si>
  <si>
    <t>m3</t>
  </si>
  <si>
    <t xml:space="preserve">Montāža  </t>
  </si>
  <si>
    <t>JUMTS</t>
  </si>
  <si>
    <t>m2</t>
  </si>
  <si>
    <t>gab.</t>
  </si>
  <si>
    <t>stiprinājuma dībeļi</t>
  </si>
  <si>
    <t>Stūra līstu uzstādīšana</t>
  </si>
  <si>
    <t xml:space="preserve">m </t>
  </si>
  <si>
    <t>Logailu krāsošana</t>
  </si>
  <si>
    <t>skārda palodzes</t>
  </si>
  <si>
    <t>stiprinājuma elementi</t>
  </si>
  <si>
    <t>kpl</t>
  </si>
  <si>
    <t>Ārējo sastatņu montāža un demontāža</t>
  </si>
  <si>
    <t>Fasāde</t>
  </si>
  <si>
    <t>Uzstādīt skārda palodzes</t>
  </si>
  <si>
    <t>Logailu apdare (siltinājums, apmetums, gruntēšana, špaktelēšana)</t>
  </si>
  <si>
    <t xml:space="preserve">Ārdurvju bloka demontāža,  montāža </t>
  </si>
  <si>
    <t>Fasādes ārsienu augšējo rindu un stūru pārmūrēšana</t>
  </si>
  <si>
    <t>ķieģeļi</t>
  </si>
  <si>
    <t>java</t>
  </si>
  <si>
    <t>Vadulu līmeņošana un stiprināšana fasādei</t>
  </si>
  <si>
    <t>vadulas</t>
  </si>
  <si>
    <t>līmjava</t>
  </si>
  <si>
    <t>Mūra sienu  gruntēšana</t>
  </si>
  <si>
    <t xml:space="preserve">Metāla vārtu bloka demontāža,  montāža </t>
  </si>
  <si>
    <t>Objekts : Katlu mājas jumta un fasādes remontdarbi.</t>
  </si>
  <si>
    <t>Objekta adrese: Ventava, Vārves pagasts, Ventspils novads</t>
  </si>
  <si>
    <t>Jumta tērauda profilu montāža PP-20</t>
  </si>
  <si>
    <t xml:space="preserve"> jumta tērauda profils PP-20</t>
  </si>
  <si>
    <t>Mūra sienu apmešana ar gludo apmetumu</t>
  </si>
  <si>
    <t xml:space="preserve">Mūra sienu gruntēšana </t>
  </si>
  <si>
    <t>Fasādes  krāsošana</t>
  </si>
  <si>
    <t>Logu bloku nomaiņa</t>
  </si>
  <si>
    <t>Fasādes armēšana ar stikla šķiedras sietu</t>
  </si>
  <si>
    <t>Tāmes izmaksa:</t>
  </si>
  <si>
    <t>Ls</t>
  </si>
  <si>
    <t>Nr.p.k</t>
  </si>
  <si>
    <t>Mērv.</t>
  </si>
  <si>
    <t>Daudz.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</si>
  <si>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</si>
  <si>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</si>
  <si>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</si>
  <si>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</si>
  <si>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</si>
  <si>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</si>
  <si>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</si>
  <si>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</si>
  <si>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</si>
  <si>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Kopā:</t>
  </si>
  <si>
    <t xml:space="preserve">Materiālu un būvgružu transporta izdevumi </t>
  </si>
  <si>
    <t>Kopā tiešās izmaksas:</t>
  </si>
  <si>
    <t>Neparedzētie darbi</t>
  </si>
  <si>
    <t>Pieskaitāmie izdevumi</t>
  </si>
  <si>
    <t>Peļņa</t>
  </si>
  <si>
    <t xml:space="preserve">Darba devēja sociālais nodoklis </t>
  </si>
  <si>
    <t>PVN</t>
  </si>
  <si>
    <t>Pavisam kopā :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</si>
  <si>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</si>
  <si>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</si>
  <si>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 xml:space="preserve">stiklašķiedras siets                   </t>
  </si>
  <si>
    <t xml:space="preserve">līmjava sieta pielīmēšanai           </t>
  </si>
  <si>
    <t xml:space="preserve">stūra līstes                             </t>
  </si>
  <si>
    <t xml:space="preserve">grunts                  </t>
  </si>
  <si>
    <t xml:space="preserve">gludais apmetums   </t>
  </si>
  <si>
    <t xml:space="preserve">fasādes krāsa tonēta  Vivacolor Hansa Silicat                                   </t>
  </si>
  <si>
    <t xml:space="preserve">līmjava                              </t>
  </si>
  <si>
    <t xml:space="preserve">grunts                                </t>
  </si>
  <si>
    <t xml:space="preserve">špaktele                                </t>
  </si>
  <si>
    <t xml:space="preserve">grunts                                  </t>
  </si>
  <si>
    <t xml:space="preserve">fasādes krāsa tonēta  Vivacolor Hansa Silicat                                  </t>
  </si>
  <si>
    <t>Būvdarbu tāme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</si>
</sst>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5" applyFont="1" applyFill="1" applyBorder="1" applyAlignment="1">
      <alignment horizontal="center" vertical="justify"/>
      <protection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center" vertical="center" readingOrder="1"/>
    </xf>
    <xf numFmtId="2" fontId="3" fillId="0" borderId="16" xfId="0" applyNumberFormat="1" applyFont="1" applyFill="1" applyBorder="1" applyAlignment="1">
      <alignment horizontal="center" vertical="center" wrapText="1" readingOrder="1"/>
    </xf>
    <xf numFmtId="2" fontId="5" fillId="0" borderId="16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center" vertical="center" readingOrder="1"/>
    </xf>
    <xf numFmtId="2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 readingOrder="1"/>
    </xf>
    <xf numFmtId="2" fontId="5" fillId="0" borderId="11" xfId="0" applyNumberFormat="1" applyFont="1" applyFill="1" applyBorder="1" applyAlignment="1">
      <alignment vertical="center" wrapText="1" readingOrder="1"/>
    </xf>
    <xf numFmtId="0" fontId="3" fillId="0" borderId="11" xfId="0" applyFont="1" applyFill="1" applyBorder="1" applyAlignment="1">
      <alignment horizontal="center" vertical="center"/>
    </xf>
    <xf numFmtId="2" fontId="3" fillId="0" borderId="11" xfId="42" applyNumberFormat="1" applyFont="1" applyFill="1" applyBorder="1" applyAlignment="1" applyProtection="1">
      <alignment horizontal="center" vertical="center" wrapText="1" readingOrder="1"/>
      <protection/>
    </xf>
    <xf numFmtId="2" fontId="3" fillId="0" borderId="11" xfId="0" applyNumberFormat="1" applyFont="1" applyFill="1" applyBorder="1" applyAlignment="1">
      <alignment vertical="center" readingOrder="1"/>
    </xf>
    <xf numFmtId="0" fontId="5" fillId="0" borderId="11" xfId="0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center" vertical="center" wrapText="1" readingOrder="1"/>
    </xf>
    <xf numFmtId="10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10" fillId="0" borderId="12" xfId="42" applyNumberFormat="1" applyFont="1" applyFill="1" applyBorder="1" applyAlignment="1" applyProtection="1">
      <alignment horizontal="center"/>
      <protection/>
    </xf>
    <xf numFmtId="165" fontId="10" fillId="0" borderId="12" xfId="42" applyNumberFormat="1" applyFont="1" applyFill="1" applyBorder="1" applyAlignment="1" applyProtection="1">
      <alignment horizontal="center" wrapText="1"/>
      <protection/>
    </xf>
    <xf numFmtId="165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165" fontId="10" fillId="0" borderId="15" xfId="42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āme roja DABASZINĪBAS J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D80" sqref="D80"/>
    </sheetView>
  </sheetViews>
  <sheetFormatPr defaultColWidth="9.140625" defaultRowHeight="12.75"/>
  <cols>
    <col min="1" max="1" width="6.421875" style="2" customWidth="1"/>
    <col min="2" max="2" width="48.421875" style="2" customWidth="1"/>
    <col min="3" max="9" width="6.28125" style="2" customWidth="1"/>
    <col min="10" max="14" width="6.7109375" style="2" customWidth="1"/>
    <col min="15" max="15" width="9.00390625" style="2" customWidth="1"/>
    <col min="16" max="16384" width="9.140625" style="2" customWidth="1"/>
  </cols>
  <sheetData>
    <row r="1" spans="1:15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8" s="71" customFormat="1" ht="12" customHeight="1">
      <c r="A2" s="72" t="s">
        <v>52</v>
      </c>
      <c r="C2" s="73"/>
      <c r="D2" s="74"/>
      <c r="E2" s="75"/>
      <c r="F2" s="76"/>
      <c r="G2" s="77"/>
      <c r="H2" s="73"/>
    </row>
    <row r="3" spans="1:7" s="71" customFormat="1" ht="12" customHeight="1">
      <c r="A3" s="82" t="s">
        <v>53</v>
      </c>
      <c r="B3" s="82"/>
      <c r="C3" s="82"/>
      <c r="D3" s="78"/>
      <c r="E3" s="78"/>
      <c r="F3" s="78"/>
      <c r="G3" s="78"/>
    </row>
    <row r="4" spans="1:15" s="71" customFormat="1" ht="13.5">
      <c r="A4" s="83" t="s">
        <v>97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2.75" thickBot="1">
      <c r="A5" s="4"/>
      <c r="B5" s="4"/>
      <c r="C5" s="4"/>
      <c r="D5" s="4"/>
      <c r="E5" s="4"/>
      <c r="F5" s="4"/>
      <c r="G5" s="4"/>
      <c r="H5" s="4"/>
      <c r="I5" s="4"/>
      <c r="J5" s="84" t="s">
        <v>61</v>
      </c>
      <c r="K5" s="84"/>
      <c r="L5" s="85">
        <f>O78</f>
        <v>0</v>
      </c>
      <c r="M5" s="85"/>
      <c r="N5" s="4" t="s">
        <v>62</v>
      </c>
      <c r="O5" s="4"/>
    </row>
    <row r="6" spans="1:15" ht="12">
      <c r="A6" s="79" t="s">
        <v>63</v>
      </c>
      <c r="B6" s="80" t="s">
        <v>2</v>
      </c>
      <c r="C6" s="80" t="s">
        <v>64</v>
      </c>
      <c r="D6" s="81" t="s">
        <v>65</v>
      </c>
      <c r="E6" s="79" t="s">
        <v>3</v>
      </c>
      <c r="F6" s="80"/>
      <c r="G6" s="80"/>
      <c r="H6" s="80"/>
      <c r="I6" s="80"/>
      <c r="J6" s="81"/>
      <c r="K6" s="79" t="s">
        <v>66</v>
      </c>
      <c r="L6" s="80"/>
      <c r="M6" s="80"/>
      <c r="N6" s="80"/>
      <c r="O6" s="81"/>
    </row>
    <row r="7" spans="1:15" ht="52.5">
      <c r="A7" s="86"/>
      <c r="B7" s="87"/>
      <c r="C7" s="87"/>
      <c r="D7" s="88"/>
      <c r="E7" s="5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7" t="s">
        <v>72</v>
      </c>
      <c r="K7" s="5" t="s">
        <v>73</v>
      </c>
      <c r="L7" s="6" t="s">
        <v>69</v>
      </c>
      <c r="M7" s="6" t="s">
        <v>70</v>
      </c>
      <c r="N7" s="6" t="s">
        <v>71</v>
      </c>
      <c r="O7" s="7" t="s">
        <v>74</v>
      </c>
    </row>
    <row r="8" spans="1:15" ht="12">
      <c r="A8" s="5">
        <v>1</v>
      </c>
      <c r="B8" s="6">
        <v>2</v>
      </c>
      <c r="C8" s="6">
        <v>3</v>
      </c>
      <c r="D8" s="7">
        <v>4</v>
      </c>
      <c r="E8" s="5">
        <v>5</v>
      </c>
      <c r="F8" s="6">
        <v>6</v>
      </c>
      <c r="G8" s="6">
        <v>7</v>
      </c>
      <c r="H8" s="6">
        <v>8</v>
      </c>
      <c r="I8" s="6">
        <v>9</v>
      </c>
      <c r="J8" s="7">
        <v>10</v>
      </c>
      <c r="K8" s="5">
        <v>11</v>
      </c>
      <c r="L8" s="6">
        <v>12</v>
      </c>
      <c r="M8" s="6">
        <v>13</v>
      </c>
      <c r="N8" s="6">
        <v>14</v>
      </c>
      <c r="O8" s="7">
        <v>15</v>
      </c>
    </row>
    <row r="9" spans="1:15" ht="13.5">
      <c r="A9" s="58"/>
      <c r="B9" s="8" t="s">
        <v>29</v>
      </c>
      <c r="C9" s="9"/>
      <c r="D9" s="59"/>
      <c r="E9" s="29"/>
      <c r="F9" s="10"/>
      <c r="G9" s="10"/>
      <c r="H9" s="10"/>
      <c r="I9" s="10"/>
      <c r="J9" s="11"/>
      <c r="K9" s="12"/>
      <c r="L9" s="13"/>
      <c r="M9" s="13"/>
      <c r="N9" s="13"/>
      <c r="O9" s="14"/>
    </row>
    <row r="10" spans="1:15" ht="12">
      <c r="A10" s="60"/>
      <c r="B10" s="15" t="s">
        <v>28</v>
      </c>
      <c r="C10" s="16"/>
      <c r="D10" s="61"/>
      <c r="E10" s="29"/>
      <c r="F10" s="10"/>
      <c r="G10" s="10"/>
      <c r="H10" s="10"/>
      <c r="I10" s="10"/>
      <c r="J10" s="11"/>
      <c r="K10" s="12"/>
      <c r="L10" s="13"/>
      <c r="M10" s="13"/>
      <c r="N10" s="13"/>
      <c r="O10" s="14"/>
    </row>
    <row r="11" spans="1:15" ht="13.5">
      <c r="A11" s="60">
        <v>1</v>
      </c>
      <c r="B11" s="17" t="s">
        <v>12</v>
      </c>
      <c r="C11" s="16" t="s">
        <v>84</v>
      </c>
      <c r="D11" s="61">
        <v>3.9</v>
      </c>
      <c r="E11" s="29"/>
      <c r="F11" s="10"/>
      <c r="G11" s="10"/>
      <c r="H11" s="10"/>
      <c r="I11" s="10"/>
      <c r="J11" s="11">
        <f aca="true" t="shared" si="0" ref="J11:J16">SUM(G11:I11)</f>
        <v>0</v>
      </c>
      <c r="K11" s="12">
        <f aca="true" t="shared" si="1" ref="K11:K16">E11*D11</f>
        <v>0</v>
      </c>
      <c r="L11" s="13">
        <f aca="true" t="shared" si="2" ref="L11:L16">G11*D11</f>
        <v>0</v>
      </c>
      <c r="M11" s="13">
        <f aca="true" t="shared" si="3" ref="M11:M16">H11*D11</f>
        <v>0</v>
      </c>
      <c r="N11" s="13">
        <f aca="true" t="shared" si="4" ref="N11:N16">I11*D11</f>
        <v>0</v>
      </c>
      <c r="O11" s="14">
        <f aca="true" t="shared" si="5" ref="O11:O16">SUM(L11:N11)</f>
        <v>0</v>
      </c>
    </row>
    <row r="12" spans="1:15" ht="13.5">
      <c r="A12" s="60"/>
      <c r="B12" s="18" t="s">
        <v>25</v>
      </c>
      <c r="C12" s="16" t="s">
        <v>84</v>
      </c>
      <c r="D12" s="61">
        <f>D11*1.05</f>
        <v>4.095</v>
      </c>
      <c r="E12" s="29"/>
      <c r="F12" s="10"/>
      <c r="G12" s="10"/>
      <c r="H12" s="10"/>
      <c r="I12" s="10"/>
      <c r="J12" s="11">
        <f t="shared" si="0"/>
        <v>0</v>
      </c>
      <c r="K12" s="12">
        <f t="shared" si="1"/>
        <v>0</v>
      </c>
      <c r="L12" s="13">
        <f t="shared" si="2"/>
        <v>0</v>
      </c>
      <c r="M12" s="13">
        <f t="shared" si="3"/>
        <v>0</v>
      </c>
      <c r="N12" s="13">
        <f t="shared" si="4"/>
        <v>0</v>
      </c>
      <c r="O12" s="14">
        <f t="shared" si="5"/>
        <v>0</v>
      </c>
    </row>
    <row r="13" spans="1:15" ht="12">
      <c r="A13" s="62"/>
      <c r="B13" s="19" t="s">
        <v>13</v>
      </c>
      <c r="C13" s="20" t="s">
        <v>14</v>
      </c>
      <c r="D13" s="63">
        <v>1</v>
      </c>
      <c r="E13" s="29"/>
      <c r="F13" s="10"/>
      <c r="G13" s="10"/>
      <c r="H13" s="10"/>
      <c r="I13" s="10"/>
      <c r="J13" s="11">
        <f t="shared" si="0"/>
        <v>0</v>
      </c>
      <c r="K13" s="12">
        <f t="shared" si="1"/>
        <v>0</v>
      </c>
      <c r="L13" s="13">
        <f t="shared" si="2"/>
        <v>0</v>
      </c>
      <c r="M13" s="13">
        <f t="shared" si="3"/>
        <v>0</v>
      </c>
      <c r="N13" s="13">
        <f t="shared" si="4"/>
        <v>0</v>
      </c>
      <c r="O13" s="14">
        <f t="shared" si="5"/>
        <v>0</v>
      </c>
    </row>
    <row r="14" spans="1:15" ht="13.5">
      <c r="A14" s="60">
        <v>2</v>
      </c>
      <c r="B14" s="17" t="s">
        <v>15</v>
      </c>
      <c r="C14" s="16" t="s">
        <v>85</v>
      </c>
      <c r="D14" s="61">
        <v>215</v>
      </c>
      <c r="E14" s="29"/>
      <c r="F14" s="10"/>
      <c r="G14" s="10"/>
      <c r="H14" s="10"/>
      <c r="I14" s="10"/>
      <c r="J14" s="11">
        <f t="shared" si="0"/>
        <v>0</v>
      </c>
      <c r="K14" s="12">
        <f t="shared" si="1"/>
        <v>0</v>
      </c>
      <c r="L14" s="13">
        <f t="shared" si="2"/>
        <v>0</v>
      </c>
      <c r="M14" s="13">
        <f t="shared" si="3"/>
        <v>0</v>
      </c>
      <c r="N14" s="13">
        <f t="shared" si="4"/>
        <v>0</v>
      </c>
      <c r="O14" s="14">
        <f t="shared" si="5"/>
        <v>0</v>
      </c>
    </row>
    <row r="15" spans="1:15" ht="13.5">
      <c r="A15" s="60"/>
      <c r="B15" s="18" t="s">
        <v>16</v>
      </c>
      <c r="C15" s="16" t="s">
        <v>85</v>
      </c>
      <c r="D15" s="61">
        <f>D14*1.15</f>
        <v>247.24999999999997</v>
      </c>
      <c r="E15" s="29"/>
      <c r="F15" s="10"/>
      <c r="G15" s="10"/>
      <c r="H15" s="10"/>
      <c r="I15" s="10"/>
      <c r="J15" s="11">
        <f t="shared" si="0"/>
        <v>0</v>
      </c>
      <c r="K15" s="12">
        <f t="shared" si="1"/>
        <v>0</v>
      </c>
      <c r="L15" s="13">
        <f t="shared" si="2"/>
        <v>0</v>
      </c>
      <c r="M15" s="13">
        <f t="shared" si="3"/>
        <v>0</v>
      </c>
      <c r="N15" s="13">
        <f t="shared" si="4"/>
        <v>0</v>
      </c>
      <c r="O15" s="14">
        <f t="shared" si="5"/>
        <v>0</v>
      </c>
    </row>
    <row r="16" spans="1:15" ht="13.5">
      <c r="A16" s="60">
        <v>3</v>
      </c>
      <c r="B16" s="17" t="s">
        <v>18</v>
      </c>
      <c r="C16" s="16" t="s">
        <v>85</v>
      </c>
      <c r="D16" s="61">
        <f>D14</f>
        <v>215</v>
      </c>
      <c r="E16" s="29"/>
      <c r="F16" s="10"/>
      <c r="G16" s="10"/>
      <c r="H16" s="10"/>
      <c r="I16" s="10"/>
      <c r="J16" s="11">
        <f t="shared" si="0"/>
        <v>0</v>
      </c>
      <c r="K16" s="12">
        <f t="shared" si="1"/>
        <v>0</v>
      </c>
      <c r="L16" s="13">
        <f t="shared" si="2"/>
        <v>0</v>
      </c>
      <c r="M16" s="13">
        <f t="shared" si="3"/>
        <v>0</v>
      </c>
      <c r="N16" s="13">
        <f t="shared" si="4"/>
        <v>0</v>
      </c>
      <c r="O16" s="14">
        <f t="shared" si="5"/>
        <v>0</v>
      </c>
    </row>
    <row r="17" spans="1:15" ht="13.5">
      <c r="A17" s="60"/>
      <c r="B17" s="18" t="s">
        <v>19</v>
      </c>
      <c r="C17" s="16" t="s">
        <v>84</v>
      </c>
      <c r="D17" s="61">
        <v>1.7</v>
      </c>
      <c r="E17" s="29"/>
      <c r="F17" s="10"/>
      <c r="G17" s="10"/>
      <c r="H17" s="10"/>
      <c r="I17" s="10"/>
      <c r="J17" s="11">
        <f aca="true" t="shared" si="6" ref="J17:J68">SUM(G17:I17)</f>
        <v>0</v>
      </c>
      <c r="K17" s="12">
        <f aca="true" t="shared" si="7" ref="K17:K68">E17*D17</f>
        <v>0</v>
      </c>
      <c r="L17" s="13">
        <f aca="true" t="shared" si="8" ref="L17:L68">G17*D17</f>
        <v>0</v>
      </c>
      <c r="M17" s="13">
        <f aca="true" t="shared" si="9" ref="M17:M68">H17*D17</f>
        <v>0</v>
      </c>
      <c r="N17" s="13">
        <f aca="true" t="shared" si="10" ref="N17:N68">I17*D17</f>
        <v>0</v>
      </c>
      <c r="O17" s="14">
        <f aca="true" t="shared" si="11" ref="O17:O68">SUM(L17:N17)</f>
        <v>0</v>
      </c>
    </row>
    <row r="18" spans="1:15" ht="12">
      <c r="A18" s="60"/>
      <c r="B18" s="18" t="s">
        <v>17</v>
      </c>
      <c r="C18" s="16" t="s">
        <v>4</v>
      </c>
      <c r="D18" s="61">
        <f>D16*6</f>
        <v>1290</v>
      </c>
      <c r="E18" s="29"/>
      <c r="F18" s="10"/>
      <c r="G18" s="10"/>
      <c r="H18" s="10"/>
      <c r="I18" s="10"/>
      <c r="J18" s="11">
        <f t="shared" si="6"/>
        <v>0</v>
      </c>
      <c r="K18" s="12">
        <f t="shared" si="7"/>
        <v>0</v>
      </c>
      <c r="L18" s="13">
        <f t="shared" si="8"/>
        <v>0</v>
      </c>
      <c r="M18" s="13">
        <f t="shared" si="9"/>
        <v>0</v>
      </c>
      <c r="N18" s="13">
        <f t="shared" si="10"/>
        <v>0</v>
      </c>
      <c r="O18" s="14">
        <f t="shared" si="11"/>
        <v>0</v>
      </c>
    </row>
    <row r="19" spans="1:15" ht="13.5">
      <c r="A19" s="60">
        <v>4</v>
      </c>
      <c r="B19" s="17" t="s">
        <v>54</v>
      </c>
      <c r="C19" s="16" t="s">
        <v>85</v>
      </c>
      <c r="D19" s="61">
        <v>215</v>
      </c>
      <c r="E19" s="29"/>
      <c r="F19" s="10"/>
      <c r="G19" s="10"/>
      <c r="H19" s="10"/>
      <c r="I19" s="10"/>
      <c r="J19" s="11">
        <f t="shared" si="6"/>
        <v>0</v>
      </c>
      <c r="K19" s="12">
        <f t="shared" si="7"/>
        <v>0</v>
      </c>
      <c r="L19" s="13">
        <f t="shared" si="8"/>
        <v>0</v>
      </c>
      <c r="M19" s="13">
        <f t="shared" si="9"/>
        <v>0</v>
      </c>
      <c r="N19" s="13">
        <f t="shared" si="10"/>
        <v>0</v>
      </c>
      <c r="O19" s="14">
        <f t="shared" si="11"/>
        <v>0</v>
      </c>
    </row>
    <row r="20" spans="1:15" ht="13.5">
      <c r="A20" s="60"/>
      <c r="B20" s="18" t="s">
        <v>55</v>
      </c>
      <c r="C20" s="16" t="s">
        <v>85</v>
      </c>
      <c r="D20" s="61">
        <f>D19*1.1</f>
        <v>236.50000000000003</v>
      </c>
      <c r="E20" s="29"/>
      <c r="F20" s="10"/>
      <c r="G20" s="10"/>
      <c r="H20" s="10"/>
      <c r="I20" s="10"/>
      <c r="J20" s="11">
        <f t="shared" si="6"/>
        <v>0</v>
      </c>
      <c r="K20" s="12">
        <f t="shared" si="7"/>
        <v>0</v>
      </c>
      <c r="L20" s="13">
        <f t="shared" si="8"/>
        <v>0</v>
      </c>
      <c r="M20" s="13">
        <f t="shared" si="9"/>
        <v>0</v>
      </c>
      <c r="N20" s="13">
        <f t="shared" si="10"/>
        <v>0</v>
      </c>
      <c r="O20" s="14">
        <f t="shared" si="11"/>
        <v>0</v>
      </c>
    </row>
    <row r="21" spans="1:15" ht="12">
      <c r="A21" s="60"/>
      <c r="B21" s="18" t="s">
        <v>20</v>
      </c>
      <c r="C21" s="16" t="s">
        <v>14</v>
      </c>
      <c r="D21" s="61">
        <v>1</v>
      </c>
      <c r="E21" s="29"/>
      <c r="F21" s="10"/>
      <c r="G21" s="10"/>
      <c r="H21" s="10"/>
      <c r="I21" s="10"/>
      <c r="J21" s="11">
        <f t="shared" si="6"/>
        <v>0</v>
      </c>
      <c r="K21" s="12">
        <f t="shared" si="7"/>
        <v>0</v>
      </c>
      <c r="L21" s="13">
        <f t="shared" si="8"/>
        <v>0</v>
      </c>
      <c r="M21" s="13">
        <f t="shared" si="9"/>
        <v>0</v>
      </c>
      <c r="N21" s="13">
        <f t="shared" si="10"/>
        <v>0</v>
      </c>
      <c r="O21" s="14">
        <f t="shared" si="11"/>
        <v>0</v>
      </c>
    </row>
    <row r="22" spans="1:15" ht="12">
      <c r="A22" s="60">
        <v>5</v>
      </c>
      <c r="B22" s="17" t="s">
        <v>5</v>
      </c>
      <c r="C22" s="16" t="s">
        <v>1</v>
      </c>
      <c r="D22" s="61">
        <v>57.2</v>
      </c>
      <c r="E22" s="29"/>
      <c r="F22" s="10"/>
      <c r="G22" s="10"/>
      <c r="H22" s="10"/>
      <c r="I22" s="10"/>
      <c r="J22" s="11">
        <f t="shared" si="6"/>
        <v>0</v>
      </c>
      <c r="K22" s="12">
        <f t="shared" si="7"/>
        <v>0</v>
      </c>
      <c r="L22" s="13">
        <f t="shared" si="8"/>
        <v>0</v>
      </c>
      <c r="M22" s="13">
        <f t="shared" si="9"/>
        <v>0</v>
      </c>
      <c r="N22" s="13">
        <f t="shared" si="10"/>
        <v>0</v>
      </c>
      <c r="O22" s="14">
        <f t="shared" si="11"/>
        <v>0</v>
      </c>
    </row>
    <row r="23" spans="1:15" ht="12">
      <c r="A23" s="60"/>
      <c r="B23" s="18" t="s">
        <v>24</v>
      </c>
      <c r="C23" s="16" t="s">
        <v>1</v>
      </c>
      <c r="D23" s="61">
        <v>34.6</v>
      </c>
      <c r="E23" s="29"/>
      <c r="F23" s="10"/>
      <c r="G23" s="10"/>
      <c r="H23" s="10"/>
      <c r="I23" s="10"/>
      <c r="J23" s="11">
        <f t="shared" si="6"/>
        <v>0</v>
      </c>
      <c r="K23" s="12">
        <f t="shared" si="7"/>
        <v>0</v>
      </c>
      <c r="L23" s="13">
        <f t="shared" si="8"/>
        <v>0</v>
      </c>
      <c r="M23" s="13">
        <f t="shared" si="9"/>
        <v>0</v>
      </c>
      <c r="N23" s="13">
        <f t="shared" si="10"/>
        <v>0</v>
      </c>
      <c r="O23" s="14">
        <f t="shared" si="11"/>
        <v>0</v>
      </c>
    </row>
    <row r="24" spans="1:15" ht="12">
      <c r="A24" s="60"/>
      <c r="B24" s="18" t="s">
        <v>21</v>
      </c>
      <c r="C24" s="16" t="s">
        <v>1</v>
      </c>
      <c r="D24" s="61">
        <v>22.6</v>
      </c>
      <c r="E24" s="29"/>
      <c r="F24" s="10"/>
      <c r="G24" s="10"/>
      <c r="H24" s="10"/>
      <c r="I24" s="10"/>
      <c r="J24" s="11">
        <f t="shared" si="6"/>
        <v>0</v>
      </c>
      <c r="K24" s="12">
        <f t="shared" si="7"/>
        <v>0</v>
      </c>
      <c r="L24" s="13">
        <f t="shared" si="8"/>
        <v>0</v>
      </c>
      <c r="M24" s="13">
        <f t="shared" si="9"/>
        <v>0</v>
      </c>
      <c r="N24" s="13">
        <f t="shared" si="10"/>
        <v>0</v>
      </c>
      <c r="O24" s="14">
        <f t="shared" si="11"/>
        <v>0</v>
      </c>
    </row>
    <row r="25" spans="1:15" ht="12">
      <c r="A25" s="60"/>
      <c r="B25" s="18" t="s">
        <v>22</v>
      </c>
      <c r="C25" s="16" t="s">
        <v>4</v>
      </c>
      <c r="D25" s="61">
        <v>6</v>
      </c>
      <c r="E25" s="29"/>
      <c r="F25" s="10"/>
      <c r="G25" s="10"/>
      <c r="H25" s="10"/>
      <c r="I25" s="10"/>
      <c r="J25" s="11">
        <f t="shared" si="6"/>
        <v>0</v>
      </c>
      <c r="K25" s="12">
        <f t="shared" si="7"/>
        <v>0</v>
      </c>
      <c r="L25" s="13">
        <f t="shared" si="8"/>
        <v>0</v>
      </c>
      <c r="M25" s="13">
        <f t="shared" si="9"/>
        <v>0</v>
      </c>
      <c r="N25" s="13">
        <f t="shared" si="10"/>
        <v>0</v>
      </c>
      <c r="O25" s="14">
        <f t="shared" si="11"/>
        <v>0</v>
      </c>
    </row>
    <row r="26" spans="1:15" ht="12">
      <c r="A26" s="60"/>
      <c r="B26" s="18" t="s">
        <v>6</v>
      </c>
      <c r="C26" s="16" t="s">
        <v>4</v>
      </c>
      <c r="D26" s="61">
        <v>6</v>
      </c>
      <c r="E26" s="29"/>
      <c r="F26" s="10"/>
      <c r="G26" s="10"/>
      <c r="H26" s="10"/>
      <c r="I26" s="10"/>
      <c r="J26" s="11">
        <f t="shared" si="6"/>
        <v>0</v>
      </c>
      <c r="K26" s="12">
        <f t="shared" si="7"/>
        <v>0</v>
      </c>
      <c r="L26" s="13">
        <f t="shared" si="8"/>
        <v>0</v>
      </c>
      <c r="M26" s="13">
        <f t="shared" si="9"/>
        <v>0</v>
      </c>
      <c r="N26" s="13">
        <f t="shared" si="10"/>
        <v>0</v>
      </c>
      <c r="O26" s="14">
        <f t="shared" si="11"/>
        <v>0</v>
      </c>
    </row>
    <row r="27" spans="1:15" ht="12">
      <c r="A27" s="60"/>
      <c r="B27" s="18" t="s">
        <v>7</v>
      </c>
      <c r="C27" s="16" t="s">
        <v>4</v>
      </c>
      <c r="D27" s="61">
        <v>50</v>
      </c>
      <c r="E27" s="29"/>
      <c r="F27" s="10"/>
      <c r="G27" s="10"/>
      <c r="H27" s="10"/>
      <c r="I27" s="10"/>
      <c r="J27" s="11">
        <f t="shared" si="6"/>
        <v>0</v>
      </c>
      <c r="K27" s="12">
        <f t="shared" si="7"/>
        <v>0</v>
      </c>
      <c r="L27" s="13">
        <f t="shared" si="8"/>
        <v>0</v>
      </c>
      <c r="M27" s="13">
        <f t="shared" si="9"/>
        <v>0</v>
      </c>
      <c r="N27" s="13">
        <f t="shared" si="10"/>
        <v>0</v>
      </c>
      <c r="O27" s="14">
        <f t="shared" si="11"/>
        <v>0</v>
      </c>
    </row>
    <row r="28" spans="1:15" ht="12">
      <c r="A28" s="60"/>
      <c r="B28" s="18" t="s">
        <v>8</v>
      </c>
      <c r="C28" s="16" t="s">
        <v>4</v>
      </c>
      <c r="D28" s="61">
        <v>6</v>
      </c>
      <c r="E28" s="29"/>
      <c r="F28" s="10"/>
      <c r="G28" s="10"/>
      <c r="H28" s="10"/>
      <c r="I28" s="10"/>
      <c r="J28" s="11">
        <f t="shared" si="6"/>
        <v>0</v>
      </c>
      <c r="K28" s="12">
        <f t="shared" si="7"/>
        <v>0</v>
      </c>
      <c r="L28" s="13">
        <f t="shared" si="8"/>
        <v>0</v>
      </c>
      <c r="M28" s="13">
        <f t="shared" si="9"/>
        <v>0</v>
      </c>
      <c r="N28" s="13">
        <f t="shared" si="10"/>
        <v>0</v>
      </c>
      <c r="O28" s="14">
        <f t="shared" si="11"/>
        <v>0</v>
      </c>
    </row>
    <row r="29" spans="1:15" ht="12">
      <c r="A29" s="60"/>
      <c r="B29" s="18" t="s">
        <v>9</v>
      </c>
      <c r="C29" s="16" t="s">
        <v>4</v>
      </c>
      <c r="D29" s="61">
        <v>6</v>
      </c>
      <c r="E29" s="29"/>
      <c r="F29" s="10"/>
      <c r="G29" s="10"/>
      <c r="H29" s="10"/>
      <c r="I29" s="10"/>
      <c r="J29" s="11">
        <f t="shared" si="6"/>
        <v>0</v>
      </c>
      <c r="K29" s="12">
        <f t="shared" si="7"/>
        <v>0</v>
      </c>
      <c r="L29" s="13">
        <f t="shared" si="8"/>
        <v>0</v>
      </c>
      <c r="M29" s="13">
        <f t="shared" si="9"/>
        <v>0</v>
      </c>
      <c r="N29" s="13">
        <f t="shared" si="10"/>
        <v>0</v>
      </c>
      <c r="O29" s="14">
        <f t="shared" si="11"/>
        <v>0</v>
      </c>
    </row>
    <row r="30" spans="1:15" ht="12">
      <c r="A30" s="60"/>
      <c r="B30" s="18" t="s">
        <v>10</v>
      </c>
      <c r="C30" s="16" t="s">
        <v>4</v>
      </c>
      <c r="D30" s="61">
        <v>43</v>
      </c>
      <c r="E30" s="29"/>
      <c r="F30" s="10"/>
      <c r="G30" s="10"/>
      <c r="H30" s="10"/>
      <c r="I30" s="10"/>
      <c r="J30" s="11">
        <f t="shared" si="6"/>
        <v>0</v>
      </c>
      <c r="K30" s="12">
        <f t="shared" si="7"/>
        <v>0</v>
      </c>
      <c r="L30" s="13">
        <f t="shared" si="8"/>
        <v>0</v>
      </c>
      <c r="M30" s="13">
        <f t="shared" si="9"/>
        <v>0</v>
      </c>
      <c r="N30" s="13">
        <f t="shared" si="10"/>
        <v>0</v>
      </c>
      <c r="O30" s="14">
        <f t="shared" si="11"/>
        <v>0</v>
      </c>
    </row>
    <row r="31" spans="1:15" ht="12">
      <c r="A31" s="60"/>
      <c r="B31" s="18" t="s">
        <v>23</v>
      </c>
      <c r="C31" s="16" t="s">
        <v>4</v>
      </c>
      <c r="D31" s="61">
        <v>25</v>
      </c>
      <c r="E31" s="29"/>
      <c r="F31" s="10"/>
      <c r="G31" s="10"/>
      <c r="H31" s="10"/>
      <c r="I31" s="10"/>
      <c r="J31" s="11">
        <f t="shared" si="6"/>
        <v>0</v>
      </c>
      <c r="K31" s="12">
        <f t="shared" si="7"/>
        <v>0</v>
      </c>
      <c r="L31" s="13">
        <f t="shared" si="8"/>
        <v>0</v>
      </c>
      <c r="M31" s="13">
        <f t="shared" si="9"/>
        <v>0</v>
      </c>
      <c r="N31" s="13">
        <f t="shared" si="10"/>
        <v>0</v>
      </c>
      <c r="O31" s="14">
        <f t="shared" si="11"/>
        <v>0</v>
      </c>
    </row>
    <row r="32" spans="1:15" ht="12">
      <c r="A32" s="60"/>
      <c r="B32" s="18" t="s">
        <v>11</v>
      </c>
      <c r="C32" s="16" t="s">
        <v>4</v>
      </c>
      <c r="D32" s="61">
        <v>200</v>
      </c>
      <c r="E32" s="29"/>
      <c r="F32" s="10"/>
      <c r="G32" s="10"/>
      <c r="H32" s="10"/>
      <c r="I32" s="10"/>
      <c r="J32" s="11">
        <f t="shared" si="6"/>
        <v>0</v>
      </c>
      <c r="K32" s="12">
        <f t="shared" si="7"/>
        <v>0</v>
      </c>
      <c r="L32" s="13">
        <f t="shared" si="8"/>
        <v>0</v>
      </c>
      <c r="M32" s="13">
        <f t="shared" si="9"/>
        <v>0</v>
      </c>
      <c r="N32" s="13">
        <f t="shared" si="10"/>
        <v>0</v>
      </c>
      <c r="O32" s="14">
        <f t="shared" si="11"/>
        <v>0</v>
      </c>
    </row>
    <row r="33" spans="1:15" ht="12">
      <c r="A33" s="60">
        <v>6</v>
      </c>
      <c r="B33" s="17" t="s">
        <v>26</v>
      </c>
      <c r="C33" s="16" t="s">
        <v>27</v>
      </c>
      <c r="D33" s="61">
        <v>2</v>
      </c>
      <c r="E33" s="29"/>
      <c r="F33" s="10"/>
      <c r="G33" s="10"/>
      <c r="H33" s="10"/>
      <c r="I33" s="10"/>
      <c r="J33" s="11">
        <f t="shared" si="6"/>
        <v>0</v>
      </c>
      <c r="K33" s="12">
        <f t="shared" si="7"/>
        <v>0</v>
      </c>
      <c r="L33" s="13">
        <f t="shared" si="8"/>
        <v>0</v>
      </c>
      <c r="M33" s="13">
        <f t="shared" si="9"/>
        <v>0</v>
      </c>
      <c r="N33" s="13">
        <f t="shared" si="10"/>
        <v>0</v>
      </c>
      <c r="O33" s="14">
        <f t="shared" si="11"/>
        <v>0</v>
      </c>
    </row>
    <row r="34" spans="1:15" ht="15.75">
      <c r="A34" s="60"/>
      <c r="B34" s="21" t="s">
        <v>40</v>
      </c>
      <c r="C34" s="16"/>
      <c r="D34" s="61"/>
      <c r="E34" s="29"/>
      <c r="F34" s="10"/>
      <c r="G34" s="10"/>
      <c r="H34" s="10"/>
      <c r="I34" s="10"/>
      <c r="J34" s="11"/>
      <c r="K34" s="12"/>
      <c r="L34" s="13"/>
      <c r="M34" s="13"/>
      <c r="N34" s="13"/>
      <c r="O34" s="14"/>
    </row>
    <row r="35" spans="1:15" ht="12.75">
      <c r="A35" s="60">
        <v>1</v>
      </c>
      <c r="B35" s="22" t="s">
        <v>44</v>
      </c>
      <c r="C35" s="23" t="s">
        <v>31</v>
      </c>
      <c r="D35" s="64">
        <v>1200</v>
      </c>
      <c r="E35" s="29"/>
      <c r="F35" s="10"/>
      <c r="G35" s="10"/>
      <c r="H35" s="10"/>
      <c r="I35" s="10"/>
      <c r="J35" s="11">
        <f t="shared" si="6"/>
        <v>0</v>
      </c>
      <c r="K35" s="12">
        <f t="shared" si="7"/>
        <v>0</v>
      </c>
      <c r="L35" s="13">
        <f t="shared" si="8"/>
        <v>0</v>
      </c>
      <c r="M35" s="13">
        <f t="shared" si="9"/>
        <v>0</v>
      </c>
      <c r="N35" s="13">
        <f t="shared" si="10"/>
        <v>0</v>
      </c>
      <c r="O35" s="14">
        <f t="shared" si="11"/>
        <v>0</v>
      </c>
    </row>
    <row r="36" spans="1:15" ht="12.75">
      <c r="A36" s="60"/>
      <c r="B36" s="56" t="s">
        <v>45</v>
      </c>
      <c r="C36" s="23" t="s">
        <v>31</v>
      </c>
      <c r="D36" s="64">
        <f>D35*1.03</f>
        <v>1236</v>
      </c>
      <c r="E36" s="29"/>
      <c r="F36" s="10"/>
      <c r="G36" s="10"/>
      <c r="H36" s="10"/>
      <c r="I36" s="10"/>
      <c r="J36" s="11">
        <f t="shared" si="6"/>
        <v>0</v>
      </c>
      <c r="K36" s="12">
        <f t="shared" si="7"/>
        <v>0</v>
      </c>
      <c r="L36" s="13">
        <f t="shared" si="8"/>
        <v>0</v>
      </c>
      <c r="M36" s="13">
        <f t="shared" si="9"/>
        <v>0</v>
      </c>
      <c r="N36" s="13">
        <f t="shared" si="10"/>
        <v>0</v>
      </c>
      <c r="O36" s="14">
        <f t="shared" si="11"/>
        <v>0</v>
      </c>
    </row>
    <row r="37" spans="1:15" ht="12.75">
      <c r="A37" s="60"/>
      <c r="B37" s="56" t="s">
        <v>46</v>
      </c>
      <c r="C37" s="23" t="s">
        <v>0</v>
      </c>
      <c r="D37" s="64">
        <v>400</v>
      </c>
      <c r="E37" s="29"/>
      <c r="F37" s="10"/>
      <c r="G37" s="10"/>
      <c r="H37" s="10"/>
      <c r="I37" s="10"/>
      <c r="J37" s="11">
        <f t="shared" si="6"/>
        <v>0</v>
      </c>
      <c r="K37" s="12">
        <f t="shared" si="7"/>
        <v>0</v>
      </c>
      <c r="L37" s="13">
        <f t="shared" si="8"/>
        <v>0</v>
      </c>
      <c r="M37" s="13">
        <f t="shared" si="9"/>
        <v>0</v>
      </c>
      <c r="N37" s="13">
        <f t="shared" si="10"/>
        <v>0</v>
      </c>
      <c r="O37" s="14">
        <f t="shared" si="11"/>
        <v>0</v>
      </c>
    </row>
    <row r="38" spans="1:15" ht="12.75">
      <c r="A38" s="60">
        <v>2</v>
      </c>
      <c r="B38" s="22" t="s">
        <v>47</v>
      </c>
      <c r="C38" s="23" t="s">
        <v>30</v>
      </c>
      <c r="D38" s="64">
        <v>246</v>
      </c>
      <c r="E38" s="29"/>
      <c r="F38" s="10"/>
      <c r="G38" s="10"/>
      <c r="H38" s="10"/>
      <c r="I38" s="10"/>
      <c r="J38" s="11">
        <f t="shared" si="6"/>
        <v>0</v>
      </c>
      <c r="K38" s="12">
        <f t="shared" si="7"/>
        <v>0</v>
      </c>
      <c r="L38" s="13">
        <f t="shared" si="8"/>
        <v>0</v>
      </c>
      <c r="M38" s="13">
        <f t="shared" si="9"/>
        <v>0</v>
      </c>
      <c r="N38" s="13">
        <f t="shared" si="10"/>
        <v>0</v>
      </c>
      <c r="O38" s="14">
        <f t="shared" si="11"/>
        <v>0</v>
      </c>
    </row>
    <row r="39" spans="1:15" ht="12.75">
      <c r="A39" s="60"/>
      <c r="B39" s="56" t="s">
        <v>49</v>
      </c>
      <c r="C39" s="23" t="s">
        <v>0</v>
      </c>
      <c r="D39" s="64">
        <f>D38*1</f>
        <v>246</v>
      </c>
      <c r="E39" s="29"/>
      <c r="F39" s="10"/>
      <c r="G39" s="10"/>
      <c r="H39" s="10"/>
      <c r="I39" s="10"/>
      <c r="J39" s="11">
        <f t="shared" si="6"/>
        <v>0</v>
      </c>
      <c r="K39" s="12">
        <f t="shared" si="7"/>
        <v>0</v>
      </c>
      <c r="L39" s="13">
        <f t="shared" si="8"/>
        <v>0</v>
      </c>
      <c r="M39" s="13">
        <f t="shared" si="9"/>
        <v>0</v>
      </c>
      <c r="N39" s="13">
        <f t="shared" si="10"/>
        <v>0</v>
      </c>
      <c r="O39" s="14">
        <f t="shared" si="11"/>
        <v>0</v>
      </c>
    </row>
    <row r="40" spans="1:15" ht="12.75">
      <c r="A40" s="60"/>
      <c r="B40" s="56" t="s">
        <v>48</v>
      </c>
      <c r="C40" s="23" t="s">
        <v>4</v>
      </c>
      <c r="D40" s="64">
        <v>88</v>
      </c>
      <c r="E40" s="29"/>
      <c r="F40" s="10"/>
      <c r="G40" s="10"/>
      <c r="H40" s="10"/>
      <c r="I40" s="10"/>
      <c r="J40" s="11">
        <f t="shared" si="6"/>
        <v>0</v>
      </c>
      <c r="K40" s="12">
        <f t="shared" si="7"/>
        <v>0</v>
      </c>
      <c r="L40" s="13">
        <f t="shared" si="8"/>
        <v>0</v>
      </c>
      <c r="M40" s="13">
        <f t="shared" si="9"/>
        <v>0</v>
      </c>
      <c r="N40" s="13">
        <f t="shared" si="10"/>
        <v>0</v>
      </c>
      <c r="O40" s="14">
        <f t="shared" si="11"/>
        <v>0</v>
      </c>
    </row>
    <row r="41" spans="1:15" ht="12.75">
      <c r="A41" s="60"/>
      <c r="B41" s="56" t="s">
        <v>32</v>
      </c>
      <c r="C41" s="23" t="s">
        <v>31</v>
      </c>
      <c r="D41" s="64">
        <v>200</v>
      </c>
      <c r="E41" s="29"/>
      <c r="F41" s="10"/>
      <c r="G41" s="10"/>
      <c r="H41" s="10"/>
      <c r="I41" s="10"/>
      <c r="J41" s="11">
        <f t="shared" si="6"/>
        <v>0</v>
      </c>
      <c r="K41" s="12">
        <f t="shared" si="7"/>
        <v>0</v>
      </c>
      <c r="L41" s="13">
        <f t="shared" si="8"/>
        <v>0</v>
      </c>
      <c r="M41" s="13">
        <f t="shared" si="9"/>
        <v>0</v>
      </c>
      <c r="N41" s="13">
        <f t="shared" si="10"/>
        <v>0</v>
      </c>
      <c r="O41" s="14">
        <f t="shared" si="11"/>
        <v>0</v>
      </c>
    </row>
    <row r="42" spans="1:15" ht="12.75">
      <c r="A42" s="60">
        <v>3</v>
      </c>
      <c r="B42" s="22" t="s">
        <v>60</v>
      </c>
      <c r="C42" s="23" t="s">
        <v>30</v>
      </c>
      <c r="D42" s="64">
        <v>246</v>
      </c>
      <c r="E42" s="29"/>
      <c r="F42" s="10"/>
      <c r="G42" s="10"/>
      <c r="H42" s="10"/>
      <c r="I42" s="10"/>
      <c r="J42" s="11">
        <f t="shared" si="6"/>
        <v>0</v>
      </c>
      <c r="K42" s="12">
        <f t="shared" si="7"/>
        <v>0</v>
      </c>
      <c r="L42" s="13">
        <f t="shared" si="8"/>
        <v>0</v>
      </c>
      <c r="M42" s="13">
        <f t="shared" si="9"/>
        <v>0</v>
      </c>
      <c r="N42" s="13">
        <f t="shared" si="10"/>
        <v>0</v>
      </c>
      <c r="O42" s="14">
        <f t="shared" si="11"/>
        <v>0</v>
      </c>
    </row>
    <row r="43" spans="1:15" ht="12.75">
      <c r="A43" s="60"/>
      <c r="B43" s="56" t="s">
        <v>86</v>
      </c>
      <c r="C43" s="23" t="s">
        <v>30</v>
      </c>
      <c r="D43" s="64">
        <f>D42*1.05</f>
        <v>258.3</v>
      </c>
      <c r="E43" s="29"/>
      <c r="F43" s="10"/>
      <c r="G43" s="10"/>
      <c r="H43" s="10"/>
      <c r="I43" s="10"/>
      <c r="J43" s="11">
        <f t="shared" si="6"/>
        <v>0</v>
      </c>
      <c r="K43" s="12">
        <f t="shared" si="7"/>
        <v>0</v>
      </c>
      <c r="L43" s="13">
        <f t="shared" si="8"/>
        <v>0</v>
      </c>
      <c r="M43" s="13">
        <f t="shared" si="9"/>
        <v>0</v>
      </c>
      <c r="N43" s="13">
        <f t="shared" si="10"/>
        <v>0</v>
      </c>
      <c r="O43" s="14">
        <f t="shared" si="11"/>
        <v>0</v>
      </c>
    </row>
    <row r="44" spans="1:15" ht="12.75">
      <c r="A44" s="60"/>
      <c r="B44" s="56" t="s">
        <v>87</v>
      </c>
      <c r="C44" s="23" t="s">
        <v>0</v>
      </c>
      <c r="D44" s="64">
        <f>D42*4</f>
        <v>984</v>
      </c>
      <c r="E44" s="29"/>
      <c r="F44" s="10"/>
      <c r="G44" s="10"/>
      <c r="H44" s="10"/>
      <c r="I44" s="10"/>
      <c r="J44" s="11">
        <f t="shared" si="6"/>
        <v>0</v>
      </c>
      <c r="K44" s="12">
        <f t="shared" si="7"/>
        <v>0</v>
      </c>
      <c r="L44" s="13">
        <f t="shared" si="8"/>
        <v>0</v>
      </c>
      <c r="M44" s="13">
        <f t="shared" si="9"/>
        <v>0</v>
      </c>
      <c r="N44" s="13">
        <f t="shared" si="10"/>
        <v>0</v>
      </c>
      <c r="O44" s="14">
        <f t="shared" si="11"/>
        <v>0</v>
      </c>
    </row>
    <row r="45" spans="1:15" ht="12.75">
      <c r="A45" s="60">
        <v>4</v>
      </c>
      <c r="B45" s="22" t="s">
        <v>33</v>
      </c>
      <c r="C45" s="23" t="s">
        <v>34</v>
      </c>
      <c r="D45" s="64">
        <v>30</v>
      </c>
      <c r="E45" s="29"/>
      <c r="F45" s="10"/>
      <c r="G45" s="10"/>
      <c r="H45" s="10"/>
      <c r="I45" s="10"/>
      <c r="J45" s="11">
        <f t="shared" si="6"/>
        <v>0</v>
      </c>
      <c r="K45" s="12">
        <f t="shared" si="7"/>
        <v>0</v>
      </c>
      <c r="L45" s="13">
        <f t="shared" si="8"/>
        <v>0</v>
      </c>
      <c r="M45" s="13">
        <f t="shared" si="9"/>
        <v>0</v>
      </c>
      <c r="N45" s="13">
        <f t="shared" si="10"/>
        <v>0</v>
      </c>
      <c r="O45" s="14">
        <f t="shared" si="11"/>
        <v>0</v>
      </c>
    </row>
    <row r="46" spans="1:15" ht="12.75">
      <c r="A46" s="60"/>
      <c r="B46" s="56" t="s">
        <v>88</v>
      </c>
      <c r="C46" s="24" t="s">
        <v>1</v>
      </c>
      <c r="D46" s="65">
        <f>D45*1.03</f>
        <v>30.900000000000002</v>
      </c>
      <c r="E46" s="29"/>
      <c r="F46" s="10"/>
      <c r="G46" s="10"/>
      <c r="H46" s="10"/>
      <c r="I46" s="10"/>
      <c r="J46" s="11">
        <f t="shared" si="6"/>
        <v>0</v>
      </c>
      <c r="K46" s="12">
        <f t="shared" si="7"/>
        <v>0</v>
      </c>
      <c r="L46" s="13">
        <f t="shared" si="8"/>
        <v>0</v>
      </c>
      <c r="M46" s="13">
        <f t="shared" si="9"/>
        <v>0</v>
      </c>
      <c r="N46" s="13">
        <f t="shared" si="10"/>
        <v>0</v>
      </c>
      <c r="O46" s="14">
        <f t="shared" si="11"/>
        <v>0</v>
      </c>
    </row>
    <row r="47" spans="1:15" ht="12.75">
      <c r="A47" s="60">
        <v>5</v>
      </c>
      <c r="B47" s="22" t="s">
        <v>50</v>
      </c>
      <c r="C47" s="23" t="s">
        <v>30</v>
      </c>
      <c r="D47" s="64">
        <v>282</v>
      </c>
      <c r="E47" s="29"/>
      <c r="F47" s="10"/>
      <c r="G47" s="10"/>
      <c r="H47" s="10"/>
      <c r="I47" s="10"/>
      <c r="J47" s="11">
        <f t="shared" si="6"/>
        <v>0</v>
      </c>
      <c r="K47" s="12">
        <f t="shared" si="7"/>
        <v>0</v>
      </c>
      <c r="L47" s="13">
        <f t="shared" si="8"/>
        <v>0</v>
      </c>
      <c r="M47" s="13">
        <f t="shared" si="9"/>
        <v>0</v>
      </c>
      <c r="N47" s="13">
        <f t="shared" si="10"/>
        <v>0</v>
      </c>
      <c r="O47" s="14">
        <f t="shared" si="11"/>
        <v>0</v>
      </c>
    </row>
    <row r="48" spans="1:15" ht="12.75">
      <c r="A48" s="60"/>
      <c r="B48" s="56" t="s">
        <v>89</v>
      </c>
      <c r="C48" s="23" t="s">
        <v>0</v>
      </c>
      <c r="D48" s="64">
        <f>D47*0.15</f>
        <v>42.3</v>
      </c>
      <c r="E48" s="29"/>
      <c r="F48" s="10"/>
      <c r="G48" s="10"/>
      <c r="H48" s="10"/>
      <c r="I48" s="10"/>
      <c r="J48" s="11">
        <f t="shared" si="6"/>
        <v>0</v>
      </c>
      <c r="K48" s="12">
        <f t="shared" si="7"/>
        <v>0</v>
      </c>
      <c r="L48" s="13">
        <f t="shared" si="8"/>
        <v>0</v>
      </c>
      <c r="M48" s="13">
        <f t="shared" si="9"/>
        <v>0</v>
      </c>
      <c r="N48" s="13">
        <f t="shared" si="10"/>
        <v>0</v>
      </c>
      <c r="O48" s="14">
        <f t="shared" si="11"/>
        <v>0</v>
      </c>
    </row>
    <row r="49" spans="1:15" ht="12.75">
      <c r="A49" s="60">
        <v>6</v>
      </c>
      <c r="B49" s="22" t="s">
        <v>56</v>
      </c>
      <c r="C49" s="23" t="s">
        <v>30</v>
      </c>
      <c r="D49" s="64">
        <v>246</v>
      </c>
      <c r="E49" s="29"/>
      <c r="F49" s="10"/>
      <c r="G49" s="10"/>
      <c r="H49" s="10"/>
      <c r="I49" s="10"/>
      <c r="J49" s="11">
        <f t="shared" si="6"/>
        <v>0</v>
      </c>
      <c r="K49" s="12">
        <f t="shared" si="7"/>
        <v>0</v>
      </c>
      <c r="L49" s="13">
        <f t="shared" si="8"/>
        <v>0</v>
      </c>
      <c r="M49" s="13">
        <f t="shared" si="9"/>
        <v>0</v>
      </c>
      <c r="N49" s="13">
        <f t="shared" si="10"/>
        <v>0</v>
      </c>
      <c r="O49" s="14">
        <f t="shared" si="11"/>
        <v>0</v>
      </c>
    </row>
    <row r="50" spans="1:15" ht="12.75">
      <c r="A50" s="60"/>
      <c r="B50" s="56" t="s">
        <v>90</v>
      </c>
      <c r="C50" s="23" t="s">
        <v>0</v>
      </c>
      <c r="D50" s="64">
        <f>D49*3</f>
        <v>738</v>
      </c>
      <c r="E50" s="29"/>
      <c r="F50" s="10"/>
      <c r="G50" s="10"/>
      <c r="H50" s="10"/>
      <c r="I50" s="10"/>
      <c r="J50" s="11">
        <f t="shared" si="6"/>
        <v>0</v>
      </c>
      <c r="K50" s="12">
        <f t="shared" si="7"/>
        <v>0</v>
      </c>
      <c r="L50" s="13">
        <f t="shared" si="8"/>
        <v>0</v>
      </c>
      <c r="M50" s="13">
        <f t="shared" si="9"/>
        <v>0</v>
      </c>
      <c r="N50" s="13">
        <f t="shared" si="10"/>
        <v>0</v>
      </c>
      <c r="O50" s="14">
        <f t="shared" si="11"/>
        <v>0</v>
      </c>
    </row>
    <row r="51" spans="1:15" ht="12.75">
      <c r="A51" s="60">
        <v>7</v>
      </c>
      <c r="B51" s="22" t="s">
        <v>57</v>
      </c>
      <c r="C51" s="23" t="s">
        <v>30</v>
      </c>
      <c r="D51" s="64">
        <v>282</v>
      </c>
      <c r="E51" s="29"/>
      <c r="F51" s="10"/>
      <c r="G51" s="10"/>
      <c r="H51" s="10"/>
      <c r="I51" s="10"/>
      <c r="J51" s="11">
        <f t="shared" si="6"/>
        <v>0</v>
      </c>
      <c r="K51" s="12">
        <f t="shared" si="7"/>
        <v>0</v>
      </c>
      <c r="L51" s="13">
        <f t="shared" si="8"/>
        <v>0</v>
      </c>
      <c r="M51" s="13">
        <f t="shared" si="9"/>
        <v>0</v>
      </c>
      <c r="N51" s="13">
        <f t="shared" si="10"/>
        <v>0</v>
      </c>
      <c r="O51" s="14">
        <f t="shared" si="11"/>
        <v>0</v>
      </c>
    </row>
    <row r="52" spans="1:15" ht="12.75">
      <c r="A52" s="60"/>
      <c r="B52" s="56" t="s">
        <v>89</v>
      </c>
      <c r="C52" s="23" t="s">
        <v>0</v>
      </c>
      <c r="D52" s="64">
        <f>D51*0.15</f>
        <v>42.3</v>
      </c>
      <c r="E52" s="29"/>
      <c r="F52" s="10"/>
      <c r="G52" s="10"/>
      <c r="H52" s="10"/>
      <c r="I52" s="10"/>
      <c r="J52" s="11">
        <f t="shared" si="6"/>
        <v>0</v>
      </c>
      <c r="K52" s="12">
        <f t="shared" si="7"/>
        <v>0</v>
      </c>
      <c r="L52" s="13">
        <f t="shared" si="8"/>
        <v>0</v>
      </c>
      <c r="M52" s="13">
        <f t="shared" si="9"/>
        <v>0</v>
      </c>
      <c r="N52" s="13">
        <f t="shared" si="10"/>
        <v>0</v>
      </c>
      <c r="O52" s="14">
        <f t="shared" si="11"/>
        <v>0</v>
      </c>
    </row>
    <row r="53" spans="1:15" ht="12.75">
      <c r="A53" s="60">
        <v>8</v>
      </c>
      <c r="B53" s="22" t="s">
        <v>58</v>
      </c>
      <c r="C53" s="23" t="s">
        <v>30</v>
      </c>
      <c r="D53" s="64">
        <f>D51</f>
        <v>282</v>
      </c>
      <c r="E53" s="29"/>
      <c r="F53" s="10"/>
      <c r="G53" s="10"/>
      <c r="H53" s="10"/>
      <c r="I53" s="10"/>
      <c r="J53" s="11">
        <f t="shared" si="6"/>
        <v>0</v>
      </c>
      <c r="K53" s="12">
        <f t="shared" si="7"/>
        <v>0</v>
      </c>
      <c r="L53" s="13">
        <f t="shared" si="8"/>
        <v>0</v>
      </c>
      <c r="M53" s="13">
        <f t="shared" si="9"/>
        <v>0</v>
      </c>
      <c r="N53" s="13">
        <f t="shared" si="10"/>
        <v>0</v>
      </c>
      <c r="O53" s="14">
        <f t="shared" si="11"/>
        <v>0</v>
      </c>
    </row>
    <row r="54" spans="1:15" ht="12.75">
      <c r="A54" s="60"/>
      <c r="B54" s="56" t="s">
        <v>91</v>
      </c>
      <c r="C54" s="26" t="s">
        <v>0</v>
      </c>
      <c r="D54" s="66">
        <f>D53*0.3</f>
        <v>84.6</v>
      </c>
      <c r="E54" s="29"/>
      <c r="F54" s="10"/>
      <c r="G54" s="10"/>
      <c r="H54" s="10"/>
      <c r="I54" s="10"/>
      <c r="J54" s="11">
        <f t="shared" si="6"/>
        <v>0</v>
      </c>
      <c r="K54" s="12">
        <f t="shared" si="7"/>
        <v>0</v>
      </c>
      <c r="L54" s="13">
        <f t="shared" si="8"/>
        <v>0</v>
      </c>
      <c r="M54" s="13">
        <f t="shared" si="9"/>
        <v>0</v>
      </c>
      <c r="N54" s="13">
        <f t="shared" si="10"/>
        <v>0</v>
      </c>
      <c r="O54" s="14">
        <f t="shared" si="11"/>
        <v>0</v>
      </c>
    </row>
    <row r="55" spans="1:15" ht="12.75">
      <c r="A55" s="60">
        <v>9</v>
      </c>
      <c r="B55" s="22" t="s">
        <v>59</v>
      </c>
      <c r="C55" s="26" t="s">
        <v>31</v>
      </c>
      <c r="D55" s="66">
        <v>4</v>
      </c>
      <c r="E55" s="29"/>
      <c r="F55" s="10"/>
      <c r="G55" s="10"/>
      <c r="H55" s="10"/>
      <c r="I55" s="10"/>
      <c r="J55" s="11">
        <f t="shared" si="6"/>
        <v>0</v>
      </c>
      <c r="K55" s="12">
        <f t="shared" si="7"/>
        <v>0</v>
      </c>
      <c r="L55" s="13">
        <f t="shared" si="8"/>
        <v>0</v>
      </c>
      <c r="M55" s="13">
        <f t="shared" si="9"/>
        <v>0</v>
      </c>
      <c r="N55" s="13">
        <f t="shared" si="10"/>
        <v>0</v>
      </c>
      <c r="O55" s="14">
        <f t="shared" si="11"/>
        <v>0</v>
      </c>
    </row>
    <row r="56" spans="1:15" ht="25.5">
      <c r="A56" s="60">
        <v>10</v>
      </c>
      <c r="B56" s="25" t="s">
        <v>42</v>
      </c>
      <c r="C56" s="26" t="s">
        <v>30</v>
      </c>
      <c r="D56" s="66">
        <v>16</v>
      </c>
      <c r="E56" s="29"/>
      <c r="F56" s="10"/>
      <c r="G56" s="10"/>
      <c r="H56" s="10"/>
      <c r="I56" s="10"/>
      <c r="J56" s="11">
        <f t="shared" si="6"/>
        <v>0</v>
      </c>
      <c r="K56" s="12">
        <f t="shared" si="7"/>
        <v>0</v>
      </c>
      <c r="L56" s="13">
        <f t="shared" si="8"/>
        <v>0</v>
      </c>
      <c r="M56" s="13">
        <f t="shared" si="9"/>
        <v>0</v>
      </c>
      <c r="N56" s="13">
        <f t="shared" si="10"/>
        <v>0</v>
      </c>
      <c r="O56" s="14">
        <f t="shared" si="11"/>
        <v>0</v>
      </c>
    </row>
    <row r="57" spans="1:15" ht="12.75">
      <c r="A57" s="60"/>
      <c r="B57" s="56" t="s">
        <v>92</v>
      </c>
      <c r="C57" s="23" t="s">
        <v>0</v>
      </c>
      <c r="D57" s="64">
        <f>D56*5</f>
        <v>80</v>
      </c>
      <c r="E57" s="29"/>
      <c r="F57" s="10"/>
      <c r="G57" s="10"/>
      <c r="H57" s="10"/>
      <c r="I57" s="10"/>
      <c r="J57" s="11">
        <f t="shared" si="6"/>
        <v>0</v>
      </c>
      <c r="K57" s="12">
        <f t="shared" si="7"/>
        <v>0</v>
      </c>
      <c r="L57" s="13">
        <f t="shared" si="8"/>
        <v>0</v>
      </c>
      <c r="M57" s="13">
        <f t="shared" si="9"/>
        <v>0</v>
      </c>
      <c r="N57" s="13">
        <f t="shared" si="10"/>
        <v>0</v>
      </c>
      <c r="O57" s="14">
        <f t="shared" si="11"/>
        <v>0</v>
      </c>
    </row>
    <row r="58" spans="1:15" ht="12.75">
      <c r="A58" s="60"/>
      <c r="B58" s="56" t="s">
        <v>93</v>
      </c>
      <c r="C58" s="23" t="s">
        <v>0</v>
      </c>
      <c r="D58" s="64">
        <f>D56*0.15</f>
        <v>2.4</v>
      </c>
      <c r="E58" s="29"/>
      <c r="F58" s="10"/>
      <c r="G58" s="10"/>
      <c r="H58" s="10"/>
      <c r="I58" s="10"/>
      <c r="J58" s="11">
        <f t="shared" si="6"/>
        <v>0</v>
      </c>
      <c r="K58" s="12">
        <f t="shared" si="7"/>
        <v>0</v>
      </c>
      <c r="L58" s="13">
        <f t="shared" si="8"/>
        <v>0</v>
      </c>
      <c r="M58" s="13">
        <f t="shared" si="9"/>
        <v>0</v>
      </c>
      <c r="N58" s="13">
        <f t="shared" si="10"/>
        <v>0</v>
      </c>
      <c r="O58" s="14">
        <f t="shared" si="11"/>
        <v>0</v>
      </c>
    </row>
    <row r="59" spans="1:15" ht="12.75">
      <c r="A59" s="60"/>
      <c r="B59" s="56" t="s">
        <v>94</v>
      </c>
      <c r="C59" s="23" t="s">
        <v>0</v>
      </c>
      <c r="D59" s="64">
        <f>D56*1.6</f>
        <v>25.6</v>
      </c>
      <c r="E59" s="29"/>
      <c r="F59" s="10"/>
      <c r="G59" s="10"/>
      <c r="H59" s="10"/>
      <c r="I59" s="10"/>
      <c r="J59" s="11">
        <f t="shared" si="6"/>
        <v>0</v>
      </c>
      <c r="K59" s="12">
        <f t="shared" si="7"/>
        <v>0</v>
      </c>
      <c r="L59" s="13">
        <f t="shared" si="8"/>
        <v>0</v>
      </c>
      <c r="M59" s="13">
        <f t="shared" si="9"/>
        <v>0</v>
      </c>
      <c r="N59" s="13">
        <f t="shared" si="10"/>
        <v>0</v>
      </c>
      <c r="O59" s="14">
        <f t="shared" si="11"/>
        <v>0</v>
      </c>
    </row>
    <row r="60" spans="1:15" ht="12.75">
      <c r="A60" s="60">
        <v>11</v>
      </c>
      <c r="B60" s="22" t="s">
        <v>35</v>
      </c>
      <c r="C60" s="23" t="s">
        <v>30</v>
      </c>
      <c r="D60" s="64">
        <f>D56</f>
        <v>16</v>
      </c>
      <c r="E60" s="29"/>
      <c r="F60" s="10"/>
      <c r="G60" s="10"/>
      <c r="H60" s="10"/>
      <c r="I60" s="10"/>
      <c r="J60" s="11">
        <f t="shared" si="6"/>
        <v>0</v>
      </c>
      <c r="K60" s="12">
        <f t="shared" si="7"/>
        <v>0</v>
      </c>
      <c r="L60" s="13">
        <f t="shared" si="8"/>
        <v>0</v>
      </c>
      <c r="M60" s="13">
        <f t="shared" si="9"/>
        <v>0</v>
      </c>
      <c r="N60" s="13">
        <f t="shared" si="10"/>
        <v>0</v>
      </c>
      <c r="O60" s="14">
        <f t="shared" si="11"/>
        <v>0</v>
      </c>
    </row>
    <row r="61" spans="1:15" ht="12.75">
      <c r="A61" s="60"/>
      <c r="B61" s="56" t="s">
        <v>95</v>
      </c>
      <c r="C61" s="23" t="s">
        <v>0</v>
      </c>
      <c r="D61" s="64">
        <f>D60*0.15</f>
        <v>2.4</v>
      </c>
      <c r="E61" s="29"/>
      <c r="F61" s="10"/>
      <c r="G61" s="10"/>
      <c r="H61" s="10"/>
      <c r="I61" s="10"/>
      <c r="J61" s="11">
        <f t="shared" si="6"/>
        <v>0</v>
      </c>
      <c r="K61" s="12">
        <f t="shared" si="7"/>
        <v>0</v>
      </c>
      <c r="L61" s="13">
        <f t="shared" si="8"/>
        <v>0</v>
      </c>
      <c r="M61" s="13">
        <f t="shared" si="9"/>
        <v>0</v>
      </c>
      <c r="N61" s="13">
        <f t="shared" si="10"/>
        <v>0</v>
      </c>
      <c r="O61" s="14">
        <f t="shared" si="11"/>
        <v>0</v>
      </c>
    </row>
    <row r="62" spans="1:15" ht="12.75">
      <c r="A62" s="60"/>
      <c r="B62" s="56" t="s">
        <v>96</v>
      </c>
      <c r="C62" s="26" t="s">
        <v>0</v>
      </c>
      <c r="D62" s="66">
        <f>D60*0.3</f>
        <v>4.8</v>
      </c>
      <c r="E62" s="29"/>
      <c r="F62" s="10"/>
      <c r="G62" s="10"/>
      <c r="H62" s="10"/>
      <c r="I62" s="10"/>
      <c r="J62" s="11">
        <f t="shared" si="6"/>
        <v>0</v>
      </c>
      <c r="K62" s="12">
        <f t="shared" si="7"/>
        <v>0</v>
      </c>
      <c r="L62" s="13">
        <f t="shared" si="8"/>
        <v>0</v>
      </c>
      <c r="M62" s="13">
        <f t="shared" si="9"/>
        <v>0</v>
      </c>
      <c r="N62" s="13">
        <f t="shared" si="10"/>
        <v>0</v>
      </c>
      <c r="O62" s="14">
        <f t="shared" si="11"/>
        <v>0</v>
      </c>
    </row>
    <row r="63" spans="1:15" ht="12.75">
      <c r="A63" s="60">
        <v>12</v>
      </c>
      <c r="B63" s="27" t="s">
        <v>41</v>
      </c>
      <c r="C63" s="23" t="s">
        <v>1</v>
      </c>
      <c r="D63" s="64">
        <v>12.2</v>
      </c>
      <c r="E63" s="29"/>
      <c r="F63" s="10"/>
      <c r="G63" s="10"/>
      <c r="H63" s="10"/>
      <c r="I63" s="10"/>
      <c r="J63" s="11">
        <f t="shared" si="6"/>
        <v>0</v>
      </c>
      <c r="K63" s="12">
        <f t="shared" si="7"/>
        <v>0</v>
      </c>
      <c r="L63" s="13">
        <f t="shared" si="8"/>
        <v>0</v>
      </c>
      <c r="M63" s="13">
        <f t="shared" si="9"/>
        <v>0</v>
      </c>
      <c r="N63" s="13">
        <f t="shared" si="10"/>
        <v>0</v>
      </c>
      <c r="O63" s="14">
        <f t="shared" si="11"/>
        <v>0</v>
      </c>
    </row>
    <row r="64" spans="1:15" ht="12.75">
      <c r="A64" s="60"/>
      <c r="B64" s="57" t="s">
        <v>36</v>
      </c>
      <c r="C64" s="23" t="s">
        <v>1</v>
      </c>
      <c r="D64" s="64">
        <f>D63</f>
        <v>12.2</v>
      </c>
      <c r="E64" s="29"/>
      <c r="F64" s="10"/>
      <c r="G64" s="10"/>
      <c r="H64" s="10"/>
      <c r="I64" s="10"/>
      <c r="J64" s="11">
        <f t="shared" si="6"/>
        <v>0</v>
      </c>
      <c r="K64" s="12">
        <f t="shared" si="7"/>
        <v>0</v>
      </c>
      <c r="L64" s="13">
        <f t="shared" si="8"/>
        <v>0</v>
      </c>
      <c r="M64" s="13">
        <f t="shared" si="9"/>
        <v>0</v>
      </c>
      <c r="N64" s="13">
        <f t="shared" si="10"/>
        <v>0</v>
      </c>
      <c r="O64" s="14">
        <f t="shared" si="11"/>
        <v>0</v>
      </c>
    </row>
    <row r="65" spans="1:15" ht="12.75">
      <c r="A65" s="60"/>
      <c r="B65" s="57" t="s">
        <v>37</v>
      </c>
      <c r="C65" s="23" t="s">
        <v>38</v>
      </c>
      <c r="D65" s="64">
        <v>1</v>
      </c>
      <c r="E65" s="29"/>
      <c r="F65" s="10"/>
      <c r="G65" s="10"/>
      <c r="H65" s="10"/>
      <c r="I65" s="10"/>
      <c r="J65" s="11">
        <f t="shared" si="6"/>
        <v>0</v>
      </c>
      <c r="K65" s="12">
        <f t="shared" si="7"/>
        <v>0</v>
      </c>
      <c r="L65" s="13">
        <f t="shared" si="8"/>
        <v>0</v>
      </c>
      <c r="M65" s="13">
        <f t="shared" si="9"/>
        <v>0</v>
      </c>
      <c r="N65" s="13">
        <f t="shared" si="10"/>
        <v>0</v>
      </c>
      <c r="O65" s="14">
        <f t="shared" si="11"/>
        <v>0</v>
      </c>
    </row>
    <row r="66" spans="1:15" ht="12.75">
      <c r="A66" s="60">
        <v>13</v>
      </c>
      <c r="B66" s="27" t="s">
        <v>39</v>
      </c>
      <c r="C66" s="28" t="s">
        <v>30</v>
      </c>
      <c r="D66" s="64">
        <v>80</v>
      </c>
      <c r="E66" s="29"/>
      <c r="F66" s="10"/>
      <c r="G66" s="10"/>
      <c r="H66" s="10"/>
      <c r="I66" s="10"/>
      <c r="J66" s="11">
        <f t="shared" si="6"/>
        <v>0</v>
      </c>
      <c r="K66" s="12">
        <f t="shared" si="7"/>
        <v>0</v>
      </c>
      <c r="L66" s="13">
        <f t="shared" si="8"/>
        <v>0</v>
      </c>
      <c r="M66" s="13">
        <f t="shared" si="9"/>
        <v>0</v>
      </c>
      <c r="N66" s="13">
        <f t="shared" si="10"/>
        <v>0</v>
      </c>
      <c r="O66" s="14">
        <f t="shared" si="11"/>
        <v>0</v>
      </c>
    </row>
    <row r="67" spans="1:15" ht="12.75">
      <c r="A67" s="60">
        <v>15</v>
      </c>
      <c r="B67" s="27" t="s">
        <v>43</v>
      </c>
      <c r="C67" s="23" t="s">
        <v>31</v>
      </c>
      <c r="D67" s="64">
        <v>2</v>
      </c>
      <c r="E67" s="29"/>
      <c r="F67" s="10"/>
      <c r="G67" s="10"/>
      <c r="H67" s="10"/>
      <c r="I67" s="10"/>
      <c r="J67" s="11">
        <f t="shared" si="6"/>
        <v>0</v>
      </c>
      <c r="K67" s="12">
        <f t="shared" si="7"/>
        <v>0</v>
      </c>
      <c r="L67" s="13">
        <f t="shared" si="8"/>
        <v>0</v>
      </c>
      <c r="M67" s="13">
        <f t="shared" si="9"/>
        <v>0</v>
      </c>
      <c r="N67" s="13">
        <f t="shared" si="10"/>
        <v>0</v>
      </c>
      <c r="O67" s="14">
        <f t="shared" si="11"/>
        <v>0</v>
      </c>
    </row>
    <row r="68" spans="1:15" ht="13.5" thickBot="1">
      <c r="A68" s="67">
        <v>16</v>
      </c>
      <c r="B68" s="68" t="s">
        <v>51</v>
      </c>
      <c r="C68" s="69" t="s">
        <v>31</v>
      </c>
      <c r="D68" s="70">
        <v>1</v>
      </c>
      <c r="E68" s="30"/>
      <c r="F68" s="31"/>
      <c r="G68" s="31"/>
      <c r="H68" s="31"/>
      <c r="I68" s="31"/>
      <c r="J68" s="32">
        <f t="shared" si="6"/>
        <v>0</v>
      </c>
      <c r="K68" s="12">
        <f t="shared" si="7"/>
        <v>0</v>
      </c>
      <c r="L68" s="13">
        <f t="shared" si="8"/>
        <v>0</v>
      </c>
      <c r="M68" s="13">
        <f t="shared" si="9"/>
        <v>0</v>
      </c>
      <c r="N68" s="13">
        <f t="shared" si="10"/>
        <v>0</v>
      </c>
      <c r="O68" s="14">
        <f t="shared" si="11"/>
        <v>0</v>
      </c>
    </row>
    <row r="69" spans="1:16" ht="12">
      <c r="A69" s="33"/>
      <c r="B69" s="34" t="s">
        <v>75</v>
      </c>
      <c r="C69" s="35"/>
      <c r="D69" s="36"/>
      <c r="E69" s="36"/>
      <c r="F69" s="36"/>
      <c r="G69" s="37"/>
      <c r="H69" s="36"/>
      <c r="I69" s="36"/>
      <c r="J69" s="36"/>
      <c r="K69" s="38">
        <f>SUM(K9:K68)</f>
        <v>0</v>
      </c>
      <c r="L69" s="38">
        <f>SUM(L9:L68)</f>
        <v>0</v>
      </c>
      <c r="M69" s="38">
        <f>SUM(M9:M68)</f>
        <v>0</v>
      </c>
      <c r="N69" s="38">
        <f>SUM(N9:N68)</f>
        <v>0</v>
      </c>
      <c r="O69" s="38">
        <f>SUM(O9:O68)</f>
        <v>0</v>
      </c>
      <c r="P69" s="39"/>
    </row>
    <row r="70" spans="1:16" ht="12">
      <c r="A70" s="40"/>
      <c r="B70" s="41" t="s">
        <v>76</v>
      </c>
      <c r="C70" s="42"/>
      <c r="D70" s="43"/>
      <c r="E70" s="43"/>
      <c r="F70" s="43"/>
      <c r="G70" s="44"/>
      <c r="H70" s="43"/>
      <c r="I70" s="43"/>
      <c r="J70" s="43"/>
      <c r="K70" s="44"/>
      <c r="L70" s="44"/>
      <c r="M70" s="45"/>
      <c r="N70" s="44"/>
      <c r="O70" s="46">
        <f>M69*C70</f>
        <v>0</v>
      </c>
      <c r="P70" s="39"/>
    </row>
    <row r="71" spans="1:16" ht="12">
      <c r="A71" s="40"/>
      <c r="B71" s="34" t="s">
        <v>77</v>
      </c>
      <c r="C71" s="42"/>
      <c r="D71" s="43"/>
      <c r="E71" s="43"/>
      <c r="F71" s="43"/>
      <c r="G71" s="44"/>
      <c r="H71" s="43"/>
      <c r="I71" s="43"/>
      <c r="J71" s="43"/>
      <c r="K71" s="44"/>
      <c r="L71" s="44"/>
      <c r="M71" s="45"/>
      <c r="N71" s="44"/>
      <c r="O71" s="47">
        <f>O69+O70</f>
        <v>0</v>
      </c>
      <c r="P71" s="39"/>
    </row>
    <row r="72" spans="1:16" ht="12">
      <c r="A72" s="40"/>
      <c r="B72" s="41" t="s">
        <v>78</v>
      </c>
      <c r="C72" s="42"/>
      <c r="D72" s="43"/>
      <c r="E72" s="43"/>
      <c r="F72" s="43"/>
      <c r="G72" s="44"/>
      <c r="H72" s="43"/>
      <c r="I72" s="43"/>
      <c r="J72" s="43"/>
      <c r="K72" s="44"/>
      <c r="L72" s="44"/>
      <c r="M72" s="45"/>
      <c r="N72" s="44"/>
      <c r="O72" s="46">
        <f>O71*C72</f>
        <v>0</v>
      </c>
      <c r="P72" s="39"/>
    </row>
    <row r="73" spans="1:16" ht="12">
      <c r="A73" s="40"/>
      <c r="B73" s="41" t="s">
        <v>79</v>
      </c>
      <c r="C73" s="42"/>
      <c r="D73" s="43"/>
      <c r="E73" s="43"/>
      <c r="F73" s="43"/>
      <c r="G73" s="44"/>
      <c r="H73" s="43"/>
      <c r="I73" s="43"/>
      <c r="J73" s="43"/>
      <c r="K73" s="44"/>
      <c r="L73" s="44"/>
      <c r="M73" s="45"/>
      <c r="N73" s="44"/>
      <c r="O73" s="46">
        <f>O71*C73</f>
        <v>0</v>
      </c>
      <c r="P73" s="39"/>
    </row>
    <row r="74" spans="1:16" ht="12">
      <c r="A74" s="40"/>
      <c r="B74" s="41" t="s">
        <v>80</v>
      </c>
      <c r="C74" s="42"/>
      <c r="D74" s="43"/>
      <c r="E74" s="43"/>
      <c r="F74" s="43"/>
      <c r="G74" s="44"/>
      <c r="H74" s="43"/>
      <c r="I74" s="43"/>
      <c r="J74" s="43"/>
      <c r="K74" s="44"/>
      <c r="L74" s="44"/>
      <c r="M74" s="45"/>
      <c r="N74" s="44"/>
      <c r="O74" s="46">
        <f>O71*C74</f>
        <v>0</v>
      </c>
      <c r="P74" s="39"/>
    </row>
    <row r="75" spans="1:16" ht="12">
      <c r="A75" s="48"/>
      <c r="B75" s="41" t="s">
        <v>81</v>
      </c>
      <c r="C75" s="42">
        <v>0.2409</v>
      </c>
      <c r="D75" s="43"/>
      <c r="E75" s="43"/>
      <c r="F75" s="43"/>
      <c r="G75" s="44"/>
      <c r="H75" s="44"/>
      <c r="I75" s="43"/>
      <c r="J75" s="43"/>
      <c r="K75" s="49"/>
      <c r="L75" s="43"/>
      <c r="M75" s="49"/>
      <c r="N75" s="49"/>
      <c r="O75" s="50">
        <f>L69*C75</f>
        <v>0</v>
      </c>
      <c r="P75" s="39"/>
    </row>
    <row r="76" spans="1:16" ht="12">
      <c r="A76" s="48"/>
      <c r="B76" s="51" t="s">
        <v>75</v>
      </c>
      <c r="C76" s="52"/>
      <c r="D76" s="53"/>
      <c r="E76" s="53"/>
      <c r="F76" s="53"/>
      <c r="G76" s="44"/>
      <c r="H76" s="53"/>
      <c r="I76" s="53"/>
      <c r="J76" s="53"/>
      <c r="K76" s="53"/>
      <c r="L76" s="53"/>
      <c r="M76" s="53"/>
      <c r="N76" s="53"/>
      <c r="O76" s="47">
        <f>O71+O72+O73+O74+O75</f>
        <v>0</v>
      </c>
      <c r="P76" s="39"/>
    </row>
    <row r="77" spans="1:16" ht="12">
      <c r="A77" s="45"/>
      <c r="B77" s="41" t="s">
        <v>82</v>
      </c>
      <c r="C77" s="54">
        <v>0.22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6">
        <f>O76*C77</f>
        <v>0</v>
      </c>
      <c r="P77" s="39"/>
    </row>
    <row r="78" spans="1:15" ht="12">
      <c r="A78" s="45"/>
      <c r="B78" s="51" t="s">
        <v>83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7">
        <f>O76+O77</f>
        <v>0</v>
      </c>
    </row>
    <row r="79" spans="1:15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</sheetData>
  <sheetProtection/>
  <mergeCells count="10">
    <mergeCell ref="K6:O6"/>
    <mergeCell ref="A3:C3"/>
    <mergeCell ref="A4:O4"/>
    <mergeCell ref="J5:K5"/>
    <mergeCell ref="L5:M5"/>
    <mergeCell ref="A6:A7"/>
    <mergeCell ref="B6:B7"/>
    <mergeCell ref="C6:C7"/>
    <mergeCell ref="D6:D7"/>
    <mergeCell ref="E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Juris Krilovskis</cp:lastModifiedBy>
  <cp:lastPrinted>2012-05-14T05:42:38Z</cp:lastPrinted>
  <dcterms:created xsi:type="dcterms:W3CDTF">2003-08-28T09:56:01Z</dcterms:created>
  <dcterms:modified xsi:type="dcterms:W3CDTF">2012-05-17T07:22:20Z</dcterms:modified>
  <cp:category/>
  <cp:version/>
  <cp:contentType/>
  <cp:contentStatus/>
</cp:coreProperties>
</file>